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8115" windowHeight="6990" firstSheet="1" activeTab="1"/>
  </bookViews>
  <sheets>
    <sheet name="FragenZumModel3" sheetId="7" r:id="rId1"/>
    <sheet name="VergleichBensiner_EAuto" sheetId="5" r:id="rId2"/>
    <sheet name="TeslaModel3_Kosten" sheetId="1" r:id="rId3"/>
    <sheet name="Berechnung Liefertermin201807" sheetId="8" r:id="rId4"/>
    <sheet name="Berechnung Liefertermin201804" sheetId="2" r:id="rId5"/>
    <sheet name="Berechnung Liefertermin201706" sheetId="4" r:id="rId6"/>
    <sheet name="Links Info " sheetId="6" r:id="rId7"/>
  </sheets>
  <calcPr calcId="145621"/>
</workbook>
</file>

<file path=xl/calcChain.xml><?xml version="1.0" encoding="utf-8"?>
<calcChain xmlns="http://schemas.openxmlformats.org/spreadsheetml/2006/main">
  <c r="J14" i="5" l="1"/>
  <c r="E14" i="5"/>
  <c r="J12" i="5"/>
  <c r="E12" i="5"/>
  <c r="C20" i="8" l="1"/>
  <c r="B26" i="8"/>
  <c r="C26" i="8" s="1"/>
  <c r="B14" i="8"/>
  <c r="C14" i="8" s="1"/>
  <c r="B8" i="8"/>
  <c r="C8" i="8" l="1"/>
  <c r="C9" i="8" s="1"/>
  <c r="C16" i="8" s="1"/>
  <c r="C22" i="8" s="1"/>
  <c r="C28" i="8" s="1"/>
  <c r="D34" i="5"/>
  <c r="J16" i="5" l="1"/>
  <c r="I9" i="5"/>
  <c r="J6" i="5" l="1"/>
  <c r="E8" i="5"/>
  <c r="E6" i="5"/>
  <c r="C23" i="2"/>
  <c r="J11" i="5" l="1"/>
  <c r="E11" i="5"/>
  <c r="J10" i="5"/>
  <c r="E10" i="5"/>
  <c r="J8" i="5"/>
  <c r="J9" i="5"/>
  <c r="J13" i="5"/>
  <c r="J15" i="5"/>
  <c r="J7" i="5"/>
  <c r="E9" i="5"/>
  <c r="E13" i="5"/>
  <c r="E15" i="5"/>
  <c r="E16" i="5"/>
  <c r="J17" i="5" l="1"/>
  <c r="J22" i="5" s="1"/>
  <c r="E7" i="5"/>
  <c r="E17" i="5" s="1"/>
  <c r="E22" i="5" s="1"/>
  <c r="D7" i="1" l="1"/>
  <c r="D8" i="1"/>
  <c r="D9" i="1"/>
  <c r="D10" i="1"/>
  <c r="B28" i="2" l="1"/>
  <c r="C28" i="2" s="1"/>
  <c r="C30" i="2" s="1"/>
  <c r="C21" i="2"/>
  <c r="C14" i="2"/>
  <c r="C16" i="2"/>
  <c r="B14" i="2"/>
  <c r="C8" i="2"/>
  <c r="C9" i="2" s="1"/>
  <c r="B8" i="2"/>
  <c r="B20" i="1"/>
  <c r="D5" i="1" l="1"/>
  <c r="D6" i="1"/>
  <c r="D11" i="1" l="1"/>
  <c r="E11" i="1" s="1"/>
</calcChain>
</file>

<file path=xl/sharedStrings.xml><?xml version="1.0" encoding="utf-8"?>
<sst xmlns="http://schemas.openxmlformats.org/spreadsheetml/2006/main" count="113" uniqueCount="84">
  <si>
    <t>Long</t>
  </si>
  <si>
    <t>Paint</t>
  </si>
  <si>
    <t>Premium</t>
  </si>
  <si>
    <t>AutoPilot</t>
  </si>
  <si>
    <t>Standard</t>
  </si>
  <si>
    <t>Wheels</t>
  </si>
  <si>
    <t xml:space="preserve">Full Self Driving </t>
  </si>
  <si>
    <t xml:space="preserve">Doller </t>
  </si>
  <si>
    <t>Model S, die in den USA für 74.5000 US-Dollar verkauft wird.   Jahr2017</t>
  </si>
  <si>
    <t xml:space="preserve">75D minimalVersion </t>
  </si>
  <si>
    <t xml:space="preserve">Fr </t>
  </si>
  <si>
    <t xml:space="preserve">Faktor </t>
  </si>
  <si>
    <t>100 Doller 96 Fr</t>
  </si>
  <si>
    <t xml:space="preserve">Franken </t>
  </si>
  <si>
    <t xml:space="preserve">Woche </t>
  </si>
  <si>
    <t>Pro Woche  Schätzung</t>
  </si>
  <si>
    <t>Total bis Sommer 19</t>
  </si>
  <si>
    <t>Liefertermin Berechnung 4.April 2018</t>
  </si>
  <si>
    <t>Kosten Berechnung</t>
  </si>
  <si>
    <t xml:space="preserve">Total </t>
  </si>
  <si>
    <t xml:space="preserve">Optionen </t>
  </si>
  <si>
    <t>Summe</t>
  </si>
  <si>
    <t xml:space="preserve">Fr/km </t>
  </si>
  <si>
    <t xml:space="preserve">Motorschaden </t>
  </si>
  <si>
    <t>Bremsen</t>
  </si>
  <si>
    <t xml:space="preserve">15/ 16 </t>
  </si>
  <si>
    <t>Service  Bremsen</t>
  </si>
  <si>
    <t xml:space="preserve">Benziner mein Renault Senic </t>
  </si>
  <si>
    <t>Verkehrsteuer</t>
  </si>
  <si>
    <t xml:space="preserve">Leergewicht </t>
  </si>
  <si>
    <t xml:space="preserve">Gewicht (gesamt) </t>
  </si>
  <si>
    <t xml:space="preserve">Schätzung </t>
  </si>
  <si>
    <t xml:space="preserve">Service </t>
  </si>
  <si>
    <t xml:space="preserve">Motorschaden/ Auspuff </t>
  </si>
  <si>
    <t>Kosten</t>
  </si>
  <si>
    <t>Auto Anschaffung</t>
  </si>
  <si>
    <t xml:space="preserve">Strom </t>
  </si>
  <si>
    <t>Hergestellt  bis 4 April 2018</t>
  </si>
  <si>
    <t xml:space="preserve">Woche ist </t>
  </si>
  <si>
    <t xml:space="preserve">bis Woche </t>
  </si>
  <si>
    <t>Total  Produktion  bis KW31 2018</t>
  </si>
  <si>
    <t>Total Produktion bis Ende  2018</t>
  </si>
  <si>
    <t>Woche  35 ( Ende August 2019)</t>
  </si>
  <si>
    <t xml:space="preserve">KW 35  wird mein  Auto produziert </t>
  </si>
  <si>
    <t>Liefertermin Aussage  Tesla  April 2018</t>
  </si>
  <si>
    <t xml:space="preserve">Plus 16 Wochen für Lieferung  </t>
  </si>
  <si>
    <t xml:space="preserve">Benzin Kosten </t>
  </si>
  <si>
    <t xml:space="preserve">Bremsen Wechsel </t>
  </si>
  <si>
    <t>Autohersteller und Kfz-Experten gehen davon aus, dass ein „Autoleben” heutzutage etwa zwischen 150.000 und 250.000 Kilometern dauert.</t>
  </si>
  <si>
    <t>https://www.mobile.de/magazin/ratgeber/kauf/kaufberatungen/2016/gebrauchtwagen_mit_sehr_hohem_kilometerstand.html</t>
  </si>
  <si>
    <t>Bei Vielfahrern sind 250.000 Kilometer mitunter schon nach wenigen Jahren erreicht.</t>
  </si>
  <si>
    <t>https://www.zeit.de/2016/20/lebensdauer-autos-verschrottung-quengelzone</t>
  </si>
  <si>
    <t>https://www.welt.de/motor/article145215705/Warum-heute-immer-mehr-Motoren-kaputt-gehen.html</t>
  </si>
  <si>
    <t>Ein moderner Benzinmotor, der gerade aus dem Werk des Herstellers kommt, besitzt eine Lebensdauer von circa 200.000 Kilometern.</t>
  </si>
  <si>
    <t>https://praxistipps.chip.de/lebensdauer-eines-benzinmotors-faktoren-zur-haltbarkeit_100246</t>
  </si>
  <si>
    <t>Jahreskilometer</t>
  </si>
  <si>
    <t>Rahmenbedingungen</t>
  </si>
  <si>
    <t xml:space="preserve">Daten </t>
  </si>
  <si>
    <t>Bemerkung</t>
  </si>
  <si>
    <t xml:space="preserve"> 3 Jahre gratis Danach 50 %</t>
  </si>
  <si>
    <t>MKF</t>
  </si>
  <si>
    <t xml:space="preserve">Service Kosten Renault </t>
  </si>
  <si>
    <t xml:space="preserve">Haftpflicht Versicherung </t>
  </si>
  <si>
    <t xml:space="preserve">noch keine Angaben </t>
  </si>
  <si>
    <t>E- Auto  Tesla Model 3</t>
  </si>
  <si>
    <t xml:space="preserve">Aussagen Markus   Ende 2019 könnte  mein Model 3 in der Schweiz ankommen </t>
  </si>
  <si>
    <t xml:space="preserve">Produktion pro Woche </t>
  </si>
  <si>
    <t>Total porduzierte Model 3 bis Ende August 19</t>
  </si>
  <si>
    <t xml:space="preserve">Hat es eine Holraumbehandlung ( Salz ) </t>
  </si>
  <si>
    <t>Fragen zum Model 3</t>
  </si>
  <si>
    <t>Wie laut ist es innen wirklich?</t>
  </si>
  <si>
    <t xml:space="preserve">Wie hart ist es gefedert? </t>
  </si>
  <si>
    <t>Gibt es in St Gallen ein Service Center ?</t>
  </si>
  <si>
    <t xml:space="preserve">Auto-Kosten in 10 Jahren  bei 175000km Vergleich Verbrenner  Model3 </t>
  </si>
  <si>
    <t xml:space="preserve">Liefertermin Berechnung 1  Juli208 </t>
  </si>
  <si>
    <t>Total produzierte Model 3 bis Ende August 19</t>
  </si>
  <si>
    <t xml:space="preserve">KW 35  2019 wird mein  Auto produziert </t>
  </si>
  <si>
    <t>Liefertermin Aussage  Tesla  Juni 2018</t>
  </si>
  <si>
    <t>März  2019 könnte  mein  Model 3 geliefert werden</t>
  </si>
  <si>
    <t xml:space="preserve">Scheibenschaden </t>
  </si>
  <si>
    <t xml:space="preserve">Pneu Winter </t>
  </si>
  <si>
    <t xml:space="preserve">Pneu Sommer </t>
  </si>
  <si>
    <t xml:space="preserve">ST Range 45980 409 km / </t>
  </si>
  <si>
    <t xml:space="preserve">Long Range 59200/ 560km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</si>
</sst>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CHF&quot;\ #,##0"/>
    <numFmt numFmtId="165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 val="double"/>
      <sz val="14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u/>
      <sz val="20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15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165" fontId="5" fillId="0" borderId="0" xfId="0" applyNumberFormat="1" applyFont="1"/>
    <xf numFmtId="0" fontId="7" fillId="0" borderId="0" xfId="1"/>
    <xf numFmtId="1" fontId="7" fillId="0" borderId="0" xfId="1" applyNumberFormat="1"/>
    <xf numFmtId="1" fontId="8" fillId="0" borderId="0" xfId="1" applyNumberFormat="1" applyFont="1"/>
    <xf numFmtId="2" fontId="7" fillId="0" borderId="0" xfId="1" applyNumberFormat="1"/>
    <xf numFmtId="0" fontId="9" fillId="0" borderId="0" xfId="1" applyFont="1"/>
    <xf numFmtId="0" fontId="7" fillId="0" borderId="0" xfId="1" applyFill="1"/>
    <xf numFmtId="0" fontId="8" fillId="2" borderId="0" xfId="1" applyFont="1" applyFill="1"/>
    <xf numFmtId="0" fontId="8" fillId="0" borderId="0" xfId="1" applyFont="1"/>
    <xf numFmtId="0" fontId="10" fillId="0" borderId="0" xfId="0" applyFont="1"/>
    <xf numFmtId="0" fontId="11" fillId="0" borderId="0" xfId="1" applyFont="1"/>
    <xf numFmtId="0" fontId="12" fillId="0" borderId="0" xfId="0" applyFont="1"/>
    <xf numFmtId="1" fontId="7" fillId="0" borderId="0" xfId="1" applyNumberFormat="1" applyFill="1"/>
    <xf numFmtId="0" fontId="7" fillId="0" borderId="0" xfId="1" applyAlignment="1">
      <alignment horizontal="right"/>
    </xf>
    <xf numFmtId="0" fontId="0" fillId="0" borderId="0" xfId="0" applyAlignment="1">
      <alignment horizontal="right"/>
    </xf>
    <xf numFmtId="0" fontId="11" fillId="0" borderId="0" xfId="1" applyFont="1" applyAlignment="1">
      <alignment horizontal="right"/>
    </xf>
    <xf numFmtId="0" fontId="13" fillId="0" borderId="0" xfId="0" applyFont="1"/>
    <xf numFmtId="0" fontId="15" fillId="0" borderId="0" xfId="2"/>
    <xf numFmtId="0" fontId="7" fillId="3" borderId="0" xfId="1" applyFill="1"/>
    <xf numFmtId="0" fontId="8" fillId="3" borderId="0" xfId="1" applyFont="1" applyFill="1"/>
    <xf numFmtId="0" fontId="8" fillId="2" borderId="0" xfId="1" applyFont="1" applyFill="1" applyAlignment="1">
      <alignment horizontal="right"/>
    </xf>
    <xf numFmtId="0" fontId="8" fillId="0" borderId="0" xfId="1" applyFont="1" applyAlignment="1">
      <alignment horizontal="right"/>
    </xf>
    <xf numFmtId="3" fontId="14" fillId="0" borderId="0" xfId="1" applyNumberFormat="1" applyFont="1"/>
    <xf numFmtId="0" fontId="16" fillId="4" borderId="0" xfId="1" applyFont="1" applyFill="1"/>
    <xf numFmtId="0" fontId="16" fillId="4" borderId="0" xfId="1" applyFont="1" applyFill="1" applyAlignment="1">
      <alignment horizontal="right"/>
    </xf>
    <xf numFmtId="0" fontId="17" fillId="0" borderId="0" xfId="1" applyFont="1"/>
    <xf numFmtId="0" fontId="18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7" fillId="3" borderId="0" xfId="1" applyFill="1" applyAlignment="1">
      <alignment horizontal="right"/>
    </xf>
  </cellXfs>
  <cellStyles count="3">
    <cellStyle name="Hyper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35</xdr:row>
      <xdr:rowOff>176892</xdr:rowOff>
    </xdr:from>
    <xdr:to>
      <xdr:col>8</xdr:col>
      <xdr:colOff>22481</xdr:colOff>
      <xdr:row>59</xdr:row>
      <xdr:rowOff>53067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5" y="8025492"/>
          <a:ext cx="7450621" cy="444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568541</xdr:colOff>
      <xdr:row>0</xdr:row>
      <xdr:rowOff>176300</xdr:rowOff>
    </xdr:from>
    <xdr:to>
      <xdr:col>39</xdr:col>
      <xdr:colOff>566255</xdr:colOff>
      <xdr:row>48</xdr:row>
      <xdr:rowOff>147848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97693" y="176300"/>
          <a:ext cx="18285714" cy="9910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37</xdr:row>
      <xdr:rowOff>176892</xdr:rowOff>
    </xdr:from>
    <xdr:to>
      <xdr:col>8</xdr:col>
      <xdr:colOff>22481</xdr:colOff>
      <xdr:row>61</xdr:row>
      <xdr:rowOff>53067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5" y="7470321"/>
          <a:ext cx="7456714" cy="444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122463</xdr:colOff>
      <xdr:row>0</xdr:row>
      <xdr:rowOff>81643</xdr:rowOff>
    </xdr:from>
    <xdr:to>
      <xdr:col>11</xdr:col>
      <xdr:colOff>367392</xdr:colOff>
      <xdr:row>50</xdr:row>
      <xdr:rowOff>148441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75" t="3159" r="28414"/>
        <a:stretch/>
      </xdr:blipFill>
      <xdr:spPr>
        <a:xfrm>
          <a:off x="2054677" y="81643"/>
          <a:ext cx="7864929" cy="9591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praxistipps.focus.de/benzin-was-ist-der-unterschied-zwischen-super-und-super-plus-einfach-erklaert_96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19" sqref="A19"/>
    </sheetView>
  </sheetViews>
  <sheetFormatPr baseColWidth="10" defaultRowHeight="15" x14ac:dyDescent="0.25"/>
  <cols>
    <col min="1" max="1" width="153.28515625" customWidth="1"/>
    <col min="6" max="6" width="8.140625" customWidth="1"/>
    <col min="11" max="11" width="24.85546875" customWidth="1"/>
    <col min="12" max="12" width="13.85546875" customWidth="1"/>
  </cols>
  <sheetData>
    <row r="1" spans="1:8" x14ac:dyDescent="0.25">
      <c r="A1" s="13"/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</row>
    <row r="3" spans="1:8" ht="26.25" x14ac:dyDescent="0.4">
      <c r="A3" s="37" t="s">
        <v>69</v>
      </c>
      <c r="B3" s="17"/>
      <c r="C3" s="13"/>
      <c r="D3" s="13"/>
      <c r="E3" s="13"/>
      <c r="F3" s="13"/>
      <c r="G3" s="13"/>
      <c r="H3" s="13"/>
    </row>
    <row r="4" spans="1:8" x14ac:dyDescent="0.25">
      <c r="D4" s="13"/>
    </row>
    <row r="5" spans="1:8" ht="23.25" x14ac:dyDescent="0.25">
      <c r="A5" s="38" t="s">
        <v>68</v>
      </c>
      <c r="B5" s="13"/>
      <c r="C5" s="13"/>
    </row>
    <row r="6" spans="1:8" ht="23.25" x14ac:dyDescent="0.25">
      <c r="A6" s="38" t="s">
        <v>70</v>
      </c>
    </row>
    <row r="7" spans="1:8" ht="23.25" x14ac:dyDescent="0.25">
      <c r="A7" s="38" t="s">
        <v>71</v>
      </c>
    </row>
    <row r="8" spans="1:8" ht="23.25" x14ac:dyDescent="0.25">
      <c r="A8" s="38" t="s">
        <v>72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abSelected="1" topLeftCell="A4" workbookViewId="0">
      <selection activeCell="I14" sqref="I14"/>
    </sheetView>
  </sheetViews>
  <sheetFormatPr baseColWidth="10" defaultRowHeight="15" x14ac:dyDescent="0.25"/>
  <cols>
    <col min="1" max="1" width="20" customWidth="1"/>
    <col min="6" max="6" width="8.140625" customWidth="1"/>
    <col min="10" max="10" width="17.7109375" customWidth="1"/>
    <col min="11" max="11" width="24.85546875" customWidth="1"/>
    <col min="12" max="12" width="13.85546875" customWidth="1"/>
  </cols>
  <sheetData>
    <row r="2" spans="1:11" ht="28.5" x14ac:dyDescent="0.45">
      <c r="A2" s="21" t="s">
        <v>73</v>
      </c>
    </row>
    <row r="4" spans="1:11" x14ac:dyDescent="0.25">
      <c r="A4" s="13"/>
      <c r="B4" s="19" t="s">
        <v>27</v>
      </c>
      <c r="C4" s="19"/>
      <c r="D4" s="19"/>
      <c r="E4" s="19"/>
      <c r="F4" s="20"/>
      <c r="G4" s="35" t="s">
        <v>64</v>
      </c>
      <c r="H4" s="35"/>
      <c r="I4" s="35"/>
      <c r="J4" s="35"/>
      <c r="K4" s="35"/>
    </row>
    <row r="5" spans="1:11" x14ac:dyDescent="0.25">
      <c r="A5" s="13"/>
      <c r="B5" s="19"/>
      <c r="C5" s="32" t="s">
        <v>11</v>
      </c>
      <c r="D5" s="32" t="s">
        <v>34</v>
      </c>
      <c r="E5" s="32" t="s">
        <v>19</v>
      </c>
      <c r="F5" s="33"/>
      <c r="G5" s="36"/>
      <c r="H5" s="36"/>
      <c r="I5" s="36" t="s">
        <v>34</v>
      </c>
      <c r="J5" s="36" t="s">
        <v>19</v>
      </c>
      <c r="K5" s="36" t="s">
        <v>58</v>
      </c>
    </row>
    <row r="6" spans="1:11" x14ac:dyDescent="0.25">
      <c r="A6" s="13" t="s">
        <v>35</v>
      </c>
      <c r="B6" s="13"/>
      <c r="C6" s="13">
        <v>1</v>
      </c>
      <c r="D6" s="14">
        <v>26500</v>
      </c>
      <c r="E6" s="13">
        <f>C6*D6</f>
        <v>26500</v>
      </c>
      <c r="G6" s="25"/>
      <c r="H6" s="13">
        <v>1</v>
      </c>
      <c r="I6">
        <v>59200</v>
      </c>
      <c r="J6">
        <f>H6*I6</f>
        <v>59200</v>
      </c>
      <c r="K6" t="s">
        <v>82</v>
      </c>
    </row>
    <row r="7" spans="1:11" x14ac:dyDescent="0.25">
      <c r="A7" s="17" t="s">
        <v>46</v>
      </c>
      <c r="B7" s="13"/>
      <c r="C7" s="13">
        <v>10</v>
      </c>
      <c r="D7" s="13">
        <v>2500</v>
      </c>
      <c r="E7" s="13">
        <f>C7*D7</f>
        <v>25000</v>
      </c>
      <c r="G7" s="25" t="s">
        <v>36</v>
      </c>
      <c r="H7" s="13">
        <v>10</v>
      </c>
      <c r="I7" s="13">
        <v>350</v>
      </c>
      <c r="J7">
        <f>H7*I7</f>
        <v>3500</v>
      </c>
      <c r="K7" t="s">
        <v>83</v>
      </c>
    </row>
    <row r="8" spans="1:11" x14ac:dyDescent="0.25">
      <c r="A8" s="17" t="s">
        <v>62</v>
      </c>
      <c r="B8" s="13"/>
      <c r="C8" s="13">
        <v>10</v>
      </c>
      <c r="D8" s="13">
        <v>421</v>
      </c>
      <c r="E8" s="13">
        <f>C8*D8</f>
        <v>4210</v>
      </c>
      <c r="F8" s="13"/>
      <c r="G8" s="25"/>
      <c r="H8" s="13">
        <v>10</v>
      </c>
      <c r="I8" s="13">
        <v>421</v>
      </c>
      <c r="J8">
        <f t="shared" ref="J8:J16" si="0">H8*I8</f>
        <v>4210</v>
      </c>
      <c r="K8" s="26" t="s">
        <v>63</v>
      </c>
    </row>
    <row r="9" spans="1:11" x14ac:dyDescent="0.25">
      <c r="A9" s="13" t="s">
        <v>28</v>
      </c>
      <c r="B9" s="13">
        <v>492</v>
      </c>
      <c r="C9" s="13">
        <v>10</v>
      </c>
      <c r="D9" s="13">
        <v>492</v>
      </c>
      <c r="E9" s="13">
        <f t="shared" ref="E9:E16" si="1">C9*D9</f>
        <v>4920</v>
      </c>
      <c r="F9" s="13"/>
      <c r="G9" s="25"/>
      <c r="H9" s="13">
        <v>7</v>
      </c>
      <c r="I9" s="13">
        <f>582/2</f>
        <v>291</v>
      </c>
      <c r="J9">
        <f t="shared" si="0"/>
        <v>2037</v>
      </c>
      <c r="K9" s="26" t="s">
        <v>59</v>
      </c>
    </row>
    <row r="10" spans="1:11" x14ac:dyDescent="0.25">
      <c r="A10" s="17" t="s">
        <v>47</v>
      </c>
      <c r="B10" s="13"/>
      <c r="C10" s="13">
        <v>1</v>
      </c>
      <c r="D10" s="13">
        <v>1000</v>
      </c>
      <c r="E10" s="13">
        <f t="shared" si="1"/>
        <v>1000</v>
      </c>
      <c r="F10" s="13"/>
      <c r="G10" s="25"/>
      <c r="H10" s="13">
        <v>1</v>
      </c>
      <c r="I10" s="13">
        <v>0</v>
      </c>
      <c r="J10">
        <f t="shared" si="0"/>
        <v>0</v>
      </c>
      <c r="K10" s="26"/>
    </row>
    <row r="11" spans="1:11" x14ac:dyDescent="0.25">
      <c r="A11" s="13" t="s">
        <v>33</v>
      </c>
      <c r="B11" s="13"/>
      <c r="C11" s="13">
        <v>1</v>
      </c>
      <c r="D11" s="13">
        <v>2500</v>
      </c>
      <c r="E11" s="13">
        <f t="shared" si="1"/>
        <v>2500</v>
      </c>
      <c r="F11" s="13"/>
      <c r="G11" s="25"/>
      <c r="H11" s="13">
        <v>1</v>
      </c>
      <c r="I11" s="13">
        <v>0</v>
      </c>
      <c r="J11">
        <f t="shared" si="0"/>
        <v>0</v>
      </c>
      <c r="K11" s="26"/>
    </row>
    <row r="12" spans="1:11" x14ac:dyDescent="0.25">
      <c r="A12" s="13" t="s">
        <v>79</v>
      </c>
      <c r="B12" s="13"/>
      <c r="C12" s="13">
        <v>2</v>
      </c>
      <c r="D12" s="13">
        <v>1200</v>
      </c>
      <c r="E12" s="13">
        <f t="shared" si="1"/>
        <v>2400</v>
      </c>
      <c r="F12" s="13"/>
      <c r="G12" s="25"/>
      <c r="H12" s="13">
        <v>2</v>
      </c>
      <c r="I12" s="13">
        <v>1200</v>
      </c>
      <c r="J12">
        <f t="shared" si="0"/>
        <v>2400</v>
      </c>
      <c r="K12" s="26"/>
    </row>
    <row r="13" spans="1:11" x14ac:dyDescent="0.25">
      <c r="A13" s="13" t="s">
        <v>32</v>
      </c>
      <c r="B13" s="13"/>
      <c r="C13" s="13">
        <v>10</v>
      </c>
      <c r="D13" s="13">
        <v>800</v>
      </c>
      <c r="E13" s="13">
        <f t="shared" si="1"/>
        <v>8000</v>
      </c>
      <c r="F13" s="13"/>
      <c r="G13" s="25"/>
      <c r="H13" s="13">
        <v>10</v>
      </c>
      <c r="I13" s="13">
        <v>250</v>
      </c>
      <c r="J13">
        <f t="shared" si="0"/>
        <v>2500</v>
      </c>
      <c r="K13" s="26"/>
    </row>
    <row r="14" spans="1:11" x14ac:dyDescent="0.25">
      <c r="A14" s="13" t="s">
        <v>80</v>
      </c>
      <c r="B14" s="13"/>
      <c r="C14" s="13">
        <v>5</v>
      </c>
      <c r="D14" s="13">
        <v>550</v>
      </c>
      <c r="E14" s="13">
        <f t="shared" si="1"/>
        <v>2750</v>
      </c>
      <c r="F14" s="13"/>
      <c r="G14" s="25"/>
      <c r="H14" s="13">
        <v>5</v>
      </c>
      <c r="I14" s="18">
        <v>550</v>
      </c>
      <c r="J14">
        <f t="shared" si="0"/>
        <v>2750</v>
      </c>
      <c r="K14" s="26"/>
    </row>
    <row r="15" spans="1:11" x14ac:dyDescent="0.25">
      <c r="A15" s="18" t="s">
        <v>81</v>
      </c>
      <c r="C15" s="18">
        <v>3</v>
      </c>
      <c r="D15" s="18">
        <v>550</v>
      </c>
      <c r="E15" s="13">
        <f t="shared" si="1"/>
        <v>1650</v>
      </c>
      <c r="G15" s="26"/>
      <c r="H15" s="18">
        <v>5</v>
      </c>
      <c r="I15" s="18">
        <v>550</v>
      </c>
      <c r="J15">
        <f t="shared" si="0"/>
        <v>2750</v>
      </c>
      <c r="K15" s="26"/>
    </row>
    <row r="16" spans="1:11" x14ac:dyDescent="0.25">
      <c r="A16" s="18" t="s">
        <v>60</v>
      </c>
      <c r="C16" s="18">
        <v>3</v>
      </c>
      <c r="D16" s="18">
        <v>50</v>
      </c>
      <c r="E16" s="13">
        <f t="shared" si="1"/>
        <v>150</v>
      </c>
      <c r="G16" s="26"/>
      <c r="H16" s="18">
        <v>3</v>
      </c>
      <c r="I16" s="18">
        <v>50</v>
      </c>
      <c r="J16" s="13">
        <f t="shared" si="0"/>
        <v>150</v>
      </c>
      <c r="K16" s="26"/>
    </row>
    <row r="17" spans="1:11" s="23" customFormat="1" ht="18.75" x14ac:dyDescent="0.3">
      <c r="A17" s="22" t="s">
        <v>21</v>
      </c>
      <c r="B17" s="22"/>
      <c r="C17" s="22"/>
      <c r="D17" s="24"/>
      <c r="E17" s="34">
        <f>SUM(E6:E16)</f>
        <v>79080</v>
      </c>
      <c r="F17" s="22"/>
      <c r="G17" s="27"/>
      <c r="H17" s="22"/>
      <c r="I17" s="24"/>
      <c r="J17" s="34">
        <f>SUM(J6:J16)</f>
        <v>79497</v>
      </c>
      <c r="K17" s="39"/>
    </row>
    <row r="18" spans="1:11" x14ac:dyDescent="0.25">
      <c r="A18" s="13"/>
      <c r="B18" s="13"/>
      <c r="C18" s="13"/>
      <c r="D18" s="15"/>
      <c r="E18" s="15"/>
      <c r="F18" s="13"/>
      <c r="G18" s="25"/>
      <c r="H18" s="13"/>
      <c r="I18" s="15"/>
      <c r="K18" s="26"/>
    </row>
    <row r="19" spans="1:11" x14ac:dyDescent="0.25">
      <c r="A19" s="31" t="s">
        <v>56</v>
      </c>
      <c r="B19" s="30"/>
      <c r="C19" s="30"/>
      <c r="D19" s="30"/>
      <c r="E19" s="30"/>
      <c r="F19" s="30"/>
      <c r="G19" s="30"/>
      <c r="H19" s="30"/>
      <c r="I19" s="30"/>
      <c r="J19" s="30"/>
      <c r="K19" s="40"/>
    </row>
    <row r="20" spans="1:11" ht="5.25" customHeight="1" x14ac:dyDescent="0.25">
      <c r="K20" s="26"/>
    </row>
    <row r="21" spans="1:11" x14ac:dyDescent="0.25">
      <c r="A21" s="17" t="s">
        <v>55</v>
      </c>
      <c r="B21" s="13"/>
      <c r="C21" s="13"/>
      <c r="E21" s="13">
        <v>18000</v>
      </c>
      <c r="F21" s="13"/>
      <c r="G21" s="13"/>
      <c r="H21" s="13"/>
      <c r="J21" s="13">
        <v>18000</v>
      </c>
      <c r="K21" s="26"/>
    </row>
    <row r="22" spans="1:11" x14ac:dyDescent="0.25">
      <c r="A22" s="13" t="s">
        <v>22</v>
      </c>
      <c r="B22" s="13"/>
      <c r="C22" s="13"/>
      <c r="E22" s="16">
        <f>E17/E21/10</f>
        <v>0.43933333333333335</v>
      </c>
      <c r="F22" s="13"/>
      <c r="G22" s="13"/>
      <c r="H22" s="13"/>
      <c r="J22" s="16">
        <f>J17/J21/10</f>
        <v>0.44164999999999999</v>
      </c>
      <c r="K22" s="26"/>
    </row>
    <row r="23" spans="1:11" x14ac:dyDescent="0.25">
      <c r="K23" s="26"/>
    </row>
    <row r="24" spans="1:11" x14ac:dyDescent="0.25">
      <c r="A24" s="31" t="s">
        <v>57</v>
      </c>
      <c r="B24" s="30"/>
      <c r="C24" s="30"/>
      <c r="D24" s="30"/>
      <c r="E24" s="30"/>
      <c r="F24" s="30"/>
      <c r="G24" s="30"/>
      <c r="H24" s="30"/>
      <c r="I24" s="30"/>
      <c r="J24" s="30"/>
      <c r="K24" s="40"/>
    </row>
    <row r="25" spans="1:11" x14ac:dyDescent="0.25">
      <c r="A25" t="s">
        <v>29</v>
      </c>
      <c r="E25">
        <v>1395</v>
      </c>
      <c r="J25">
        <v>1730</v>
      </c>
      <c r="K25" s="26"/>
    </row>
    <row r="26" spans="1:11" x14ac:dyDescent="0.25">
      <c r="A26" t="s">
        <v>30</v>
      </c>
      <c r="E26">
        <v>1894</v>
      </c>
      <c r="J26">
        <v>2230</v>
      </c>
      <c r="K26" s="26" t="s">
        <v>31</v>
      </c>
    </row>
    <row r="28" spans="1:11" x14ac:dyDescent="0.25">
      <c r="E28" s="13"/>
      <c r="F28" s="13"/>
      <c r="G28" s="13"/>
      <c r="H28" s="13"/>
    </row>
    <row r="29" spans="1:11" x14ac:dyDescent="0.25">
      <c r="E29" s="13"/>
      <c r="F29" s="13"/>
      <c r="G29" s="13"/>
      <c r="H29" s="13"/>
    </row>
    <row r="30" spans="1:11" x14ac:dyDescent="0.25">
      <c r="A30" s="20" t="s">
        <v>61</v>
      </c>
      <c r="B30" s="13"/>
      <c r="C30" s="13"/>
      <c r="D30" s="13"/>
      <c r="E30" s="13"/>
      <c r="F30" s="13"/>
      <c r="G30" s="13"/>
      <c r="H30" s="13"/>
    </row>
    <row r="31" spans="1:11" x14ac:dyDescent="0.25">
      <c r="A31" s="13">
        <v>2017</v>
      </c>
      <c r="B31" s="13" t="s">
        <v>23</v>
      </c>
      <c r="C31" s="13"/>
      <c r="D31" s="13">
        <v>2699</v>
      </c>
      <c r="E31" s="13"/>
      <c r="F31" s="13"/>
      <c r="G31" s="13"/>
      <c r="H31" s="13"/>
    </row>
    <row r="32" spans="1:11" x14ac:dyDescent="0.25">
      <c r="A32" s="13">
        <v>2013</v>
      </c>
      <c r="B32" s="13" t="s">
        <v>24</v>
      </c>
      <c r="C32" s="13"/>
      <c r="D32" s="13">
        <v>1000</v>
      </c>
    </row>
    <row r="33" spans="1:8" x14ac:dyDescent="0.25">
      <c r="A33" s="13" t="s">
        <v>25</v>
      </c>
      <c r="B33" s="17" t="s">
        <v>26</v>
      </c>
      <c r="C33" s="13"/>
      <c r="D33" s="13">
        <v>1500</v>
      </c>
      <c r="E33" s="13"/>
      <c r="F33" s="13"/>
      <c r="G33" s="13"/>
      <c r="H33" s="13"/>
    </row>
    <row r="34" spans="1:8" x14ac:dyDescent="0.25">
      <c r="D34" s="13">
        <f>SUM(D31:D33)</f>
        <v>5199</v>
      </c>
    </row>
    <row r="35" spans="1:8" x14ac:dyDescent="0.25">
      <c r="A35" s="13"/>
      <c r="B35" s="13"/>
      <c r="C35" s="13"/>
    </row>
  </sheetData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60" zoomScaleNormal="160" workbookViewId="0">
      <selection activeCell="A20" sqref="A20"/>
    </sheetView>
  </sheetViews>
  <sheetFormatPr baseColWidth="10" defaultRowHeight="15" x14ac:dyDescent="0.25"/>
  <cols>
    <col min="1" max="1" width="22.42578125" customWidth="1"/>
    <col min="3" max="3" width="7.5703125" customWidth="1"/>
    <col min="4" max="5" width="11.42578125" style="2"/>
  </cols>
  <sheetData>
    <row r="1" spans="1:6" x14ac:dyDescent="0.25">
      <c r="A1" s="4" t="s">
        <v>18</v>
      </c>
    </row>
    <row r="3" spans="1:6" x14ac:dyDescent="0.25">
      <c r="A3" s="1" t="s">
        <v>20</v>
      </c>
      <c r="D3" s="3" t="s">
        <v>7</v>
      </c>
      <c r="E3" s="3" t="s">
        <v>13</v>
      </c>
    </row>
    <row r="4" spans="1:6" s="8" customFormat="1" x14ac:dyDescent="0.25">
      <c r="A4" s="8" t="s">
        <v>4</v>
      </c>
      <c r="B4" s="8">
        <v>35000</v>
      </c>
      <c r="C4" s="8">
        <v>1</v>
      </c>
      <c r="D4" s="9">
        <v>35000</v>
      </c>
      <c r="E4" s="9"/>
    </row>
    <row r="5" spans="1:6" x14ac:dyDescent="0.25">
      <c r="A5" t="s">
        <v>0</v>
      </c>
      <c r="B5">
        <v>9000</v>
      </c>
      <c r="C5">
        <v>1</v>
      </c>
      <c r="D5" s="2">
        <f>B5*C5</f>
        <v>9000</v>
      </c>
    </row>
    <row r="6" spans="1:6" x14ac:dyDescent="0.25">
      <c r="A6" t="s">
        <v>2</v>
      </c>
      <c r="B6">
        <v>5000</v>
      </c>
      <c r="C6">
        <v>1</v>
      </c>
      <c r="D6" s="2">
        <f>B6*C6</f>
        <v>5000</v>
      </c>
    </row>
    <row r="7" spans="1:6" x14ac:dyDescent="0.25">
      <c r="A7" t="s">
        <v>1</v>
      </c>
      <c r="B7">
        <v>1000</v>
      </c>
      <c r="C7">
        <v>1</v>
      </c>
      <c r="D7" s="2">
        <f t="shared" ref="D7:D10" si="0">B7*C7</f>
        <v>1000</v>
      </c>
    </row>
    <row r="8" spans="1:6" x14ac:dyDescent="0.25">
      <c r="A8" t="s">
        <v>5</v>
      </c>
      <c r="B8">
        <v>1500</v>
      </c>
      <c r="C8">
        <v>0</v>
      </c>
      <c r="D8" s="2">
        <f t="shared" si="0"/>
        <v>0</v>
      </c>
    </row>
    <row r="9" spans="1:6" x14ac:dyDescent="0.25">
      <c r="A9" t="s">
        <v>3</v>
      </c>
      <c r="B9">
        <v>5000</v>
      </c>
      <c r="C9">
        <v>0</v>
      </c>
      <c r="D9" s="2">
        <f t="shared" si="0"/>
        <v>0</v>
      </c>
    </row>
    <row r="10" spans="1:6" x14ac:dyDescent="0.25">
      <c r="A10" t="s">
        <v>6</v>
      </c>
      <c r="B10">
        <v>3000</v>
      </c>
      <c r="C10">
        <v>0</v>
      </c>
      <c r="D10" s="2">
        <f t="shared" si="0"/>
        <v>0</v>
      </c>
    </row>
    <row r="11" spans="1:6" x14ac:dyDescent="0.25">
      <c r="A11" s="1" t="s">
        <v>19</v>
      </c>
      <c r="B11" s="1"/>
      <c r="C11" s="1"/>
      <c r="D11" s="3">
        <f>SUM(D4:D10)</f>
        <v>50000</v>
      </c>
      <c r="E11" s="5">
        <f>D11*B20</f>
        <v>53818.791946308716</v>
      </c>
      <c r="F11" s="1"/>
    </row>
    <row r="16" spans="1:6" x14ac:dyDescent="0.25">
      <c r="A16" s="6" t="s">
        <v>8</v>
      </c>
      <c r="B16" s="6"/>
      <c r="C16" s="6"/>
      <c r="D16" s="7"/>
      <c r="E16" s="7"/>
    </row>
    <row r="17" spans="1:5" x14ac:dyDescent="0.25">
      <c r="A17" s="6" t="s">
        <v>9</v>
      </c>
      <c r="B17" s="6"/>
      <c r="C17" s="6"/>
      <c r="D17" s="7"/>
      <c r="E17" s="7"/>
    </row>
    <row r="18" spans="1:5" x14ac:dyDescent="0.25">
      <c r="A18" s="6"/>
      <c r="B18" s="6">
        <v>74500</v>
      </c>
      <c r="C18" s="6" t="s">
        <v>7</v>
      </c>
      <c r="D18" s="6" t="s">
        <v>12</v>
      </c>
      <c r="E18" s="6"/>
    </row>
    <row r="19" spans="1:5" x14ac:dyDescent="0.25">
      <c r="A19" s="6"/>
      <c r="B19" s="6">
        <v>80190</v>
      </c>
      <c r="C19" s="6" t="s">
        <v>10</v>
      </c>
      <c r="D19" s="6"/>
      <c r="E19" s="6"/>
    </row>
    <row r="20" spans="1:5" x14ac:dyDescent="0.25">
      <c r="A20" s="6" t="s">
        <v>11</v>
      </c>
      <c r="B20" s="12">
        <f>B19/B18</f>
        <v>1.0763758389261744</v>
      </c>
      <c r="C20" s="6"/>
      <c r="D20" s="6"/>
      <c r="E20" s="6"/>
    </row>
    <row r="21" spans="1:5" x14ac:dyDescent="0.25">
      <c r="A21" s="6"/>
      <c r="B21" s="6"/>
      <c r="C21" s="6"/>
      <c r="D21" s="7"/>
      <c r="E21" s="7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topLeftCell="A7" zoomScale="115" zoomScaleNormal="115" workbookViewId="0">
      <selection activeCell="F26" sqref="F26"/>
    </sheetView>
  </sheetViews>
  <sheetFormatPr baseColWidth="10" defaultRowHeight="15" x14ac:dyDescent="0.25"/>
  <cols>
    <col min="1" max="1" width="33.85546875" customWidth="1"/>
  </cols>
  <sheetData>
    <row r="2" spans="1:3" x14ac:dyDescent="0.25">
      <c r="A2" s="1" t="s">
        <v>74</v>
      </c>
    </row>
    <row r="4" spans="1:3" x14ac:dyDescent="0.25">
      <c r="A4" t="s">
        <v>37</v>
      </c>
      <c r="C4">
        <v>40000</v>
      </c>
    </row>
    <row r="5" spans="1:3" x14ac:dyDescent="0.25">
      <c r="A5" t="s">
        <v>66</v>
      </c>
      <c r="B5">
        <v>5000</v>
      </c>
    </row>
    <row r="6" spans="1:3" x14ac:dyDescent="0.25">
      <c r="A6" t="s">
        <v>38</v>
      </c>
      <c r="B6">
        <v>26</v>
      </c>
    </row>
    <row r="7" spans="1:3" x14ac:dyDescent="0.25">
      <c r="A7" t="s">
        <v>39</v>
      </c>
      <c r="B7">
        <v>31</v>
      </c>
    </row>
    <row r="8" spans="1:3" x14ac:dyDescent="0.25">
      <c r="B8">
        <f>B7-B6</f>
        <v>5</v>
      </c>
      <c r="C8">
        <f>B5*B8</f>
        <v>25000</v>
      </c>
    </row>
    <row r="9" spans="1:3" x14ac:dyDescent="0.25">
      <c r="A9" t="s">
        <v>40</v>
      </c>
      <c r="C9" s="1">
        <f>SUM(C4:C8)</f>
        <v>65000</v>
      </c>
    </row>
    <row r="11" spans="1:3" x14ac:dyDescent="0.25">
      <c r="A11" t="s">
        <v>15</v>
      </c>
      <c r="B11">
        <v>5500</v>
      </c>
    </row>
    <row r="12" spans="1:3" x14ac:dyDescent="0.25">
      <c r="A12" t="s">
        <v>14</v>
      </c>
      <c r="B12">
        <v>31</v>
      </c>
    </row>
    <row r="13" spans="1:3" x14ac:dyDescent="0.25">
      <c r="A13" t="s">
        <v>14</v>
      </c>
      <c r="B13">
        <v>52</v>
      </c>
    </row>
    <row r="14" spans="1:3" x14ac:dyDescent="0.25">
      <c r="B14">
        <f>B13-B12</f>
        <v>21</v>
      </c>
      <c r="C14">
        <f>B11*B14</f>
        <v>115500</v>
      </c>
    </row>
    <row r="16" spans="1:3" s="1" customFormat="1" x14ac:dyDescent="0.25">
      <c r="A16" s="1" t="s">
        <v>41</v>
      </c>
      <c r="C16" s="1">
        <f>C9+C14</f>
        <v>180500</v>
      </c>
    </row>
    <row r="17" spans="1:3" x14ac:dyDescent="0.25">
      <c r="A17" t="s">
        <v>15</v>
      </c>
      <c r="B17">
        <v>6000</v>
      </c>
    </row>
    <row r="18" spans="1:3" x14ac:dyDescent="0.25">
      <c r="A18" t="s">
        <v>14</v>
      </c>
      <c r="B18">
        <v>1</v>
      </c>
    </row>
    <row r="19" spans="1:3" x14ac:dyDescent="0.25">
      <c r="A19" t="s">
        <v>14</v>
      </c>
      <c r="B19">
        <v>25</v>
      </c>
    </row>
    <row r="20" spans="1:3" x14ac:dyDescent="0.25">
      <c r="B20">
        <v>25</v>
      </c>
      <c r="C20">
        <f>B17*B20</f>
        <v>150000</v>
      </c>
    </row>
    <row r="22" spans="1:3" x14ac:dyDescent="0.25">
      <c r="A22" s="1" t="s">
        <v>16</v>
      </c>
      <c r="C22" s="1">
        <f>C16+C20</f>
        <v>330500</v>
      </c>
    </row>
    <row r="23" spans="1:3" x14ac:dyDescent="0.25">
      <c r="A23" t="s">
        <v>15</v>
      </c>
      <c r="B23">
        <v>7000</v>
      </c>
    </row>
    <row r="24" spans="1:3" x14ac:dyDescent="0.25">
      <c r="A24" t="s">
        <v>14</v>
      </c>
      <c r="B24">
        <v>25</v>
      </c>
    </row>
    <row r="25" spans="1:3" x14ac:dyDescent="0.25">
      <c r="A25" t="s">
        <v>42</v>
      </c>
      <c r="B25">
        <v>35</v>
      </c>
    </row>
    <row r="26" spans="1:3" x14ac:dyDescent="0.25">
      <c r="B26">
        <f>B25-B24</f>
        <v>10</v>
      </c>
      <c r="C26">
        <f>B23*B26</f>
        <v>70000</v>
      </c>
    </row>
    <row r="28" spans="1:3" x14ac:dyDescent="0.25">
      <c r="A28" s="1" t="s">
        <v>75</v>
      </c>
      <c r="C28" s="1">
        <f>C22+C26</f>
        <v>400500</v>
      </c>
    </row>
    <row r="30" spans="1:3" x14ac:dyDescent="0.25">
      <c r="A30" t="s">
        <v>76</v>
      </c>
    </row>
    <row r="31" spans="1:3" x14ac:dyDescent="0.25">
      <c r="A31" s="1" t="s">
        <v>45</v>
      </c>
    </row>
    <row r="32" spans="1:3" ht="46.5" x14ac:dyDescent="0.7">
      <c r="A32" s="11" t="s">
        <v>65</v>
      </c>
    </row>
    <row r="34" spans="1:1" ht="46.5" x14ac:dyDescent="0.7">
      <c r="A34" s="11" t="s">
        <v>77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"/>
  <sheetViews>
    <sheetView topLeftCell="A4" zoomScale="70" zoomScaleNormal="70" workbookViewId="0">
      <selection activeCell="A5" sqref="A5"/>
    </sheetView>
  </sheetViews>
  <sheetFormatPr baseColWidth="10" defaultRowHeight="15" x14ac:dyDescent="0.25"/>
  <cols>
    <col min="1" max="1" width="33.85546875" customWidth="1"/>
  </cols>
  <sheetData>
    <row r="2" spans="1:3" x14ac:dyDescent="0.25">
      <c r="A2" s="1" t="s">
        <v>17</v>
      </c>
    </row>
    <row r="4" spans="1:3" x14ac:dyDescent="0.25">
      <c r="A4" t="s">
        <v>37</v>
      </c>
      <c r="C4">
        <v>14000</v>
      </c>
    </row>
    <row r="5" spans="1:3" x14ac:dyDescent="0.25">
      <c r="A5" t="s">
        <v>66</v>
      </c>
      <c r="B5">
        <v>3500</v>
      </c>
    </row>
    <row r="6" spans="1:3" x14ac:dyDescent="0.25">
      <c r="A6" t="s">
        <v>38</v>
      </c>
      <c r="B6">
        <v>15</v>
      </c>
    </row>
    <row r="7" spans="1:3" x14ac:dyDescent="0.25">
      <c r="A7" t="s">
        <v>39</v>
      </c>
      <c r="B7">
        <v>31</v>
      </c>
    </row>
    <row r="8" spans="1:3" x14ac:dyDescent="0.25">
      <c r="B8">
        <f>B7-B6</f>
        <v>16</v>
      </c>
      <c r="C8">
        <f>B5*B8</f>
        <v>56000</v>
      </c>
    </row>
    <row r="9" spans="1:3" x14ac:dyDescent="0.25">
      <c r="A9" t="s">
        <v>40</v>
      </c>
      <c r="C9" s="1">
        <f>SUM(C4:C8)</f>
        <v>70000</v>
      </c>
    </row>
    <row r="11" spans="1:3" x14ac:dyDescent="0.25">
      <c r="A11" t="s">
        <v>15</v>
      </c>
      <c r="B11">
        <v>5500</v>
      </c>
    </row>
    <row r="12" spans="1:3" x14ac:dyDescent="0.25">
      <c r="A12" t="s">
        <v>14</v>
      </c>
      <c r="B12">
        <v>31</v>
      </c>
    </row>
    <row r="13" spans="1:3" x14ac:dyDescent="0.25">
      <c r="A13" t="s">
        <v>14</v>
      </c>
      <c r="B13">
        <v>52</v>
      </c>
    </row>
    <row r="14" spans="1:3" x14ac:dyDescent="0.25">
      <c r="B14">
        <f>B13-B12</f>
        <v>21</v>
      </c>
      <c r="C14">
        <f>B11*B14</f>
        <v>115500</v>
      </c>
    </row>
    <row r="16" spans="1:3" s="1" customFormat="1" x14ac:dyDescent="0.25">
      <c r="A16" s="1" t="s">
        <v>41</v>
      </c>
      <c r="C16" s="1">
        <f>C9+C14</f>
        <v>185500</v>
      </c>
    </row>
    <row r="18" spans="1:3" x14ac:dyDescent="0.25">
      <c r="A18" t="s">
        <v>15</v>
      </c>
      <c r="B18">
        <v>6000</v>
      </c>
    </row>
    <row r="19" spans="1:3" x14ac:dyDescent="0.25">
      <c r="A19" t="s">
        <v>14</v>
      </c>
      <c r="B19">
        <v>1</v>
      </c>
    </row>
    <row r="20" spans="1:3" x14ac:dyDescent="0.25">
      <c r="A20" t="s">
        <v>14</v>
      </c>
      <c r="B20">
        <v>25</v>
      </c>
    </row>
    <row r="21" spans="1:3" x14ac:dyDescent="0.25">
      <c r="B21">
        <v>25</v>
      </c>
      <c r="C21">
        <f>B18*B21</f>
        <v>150000</v>
      </c>
    </row>
    <row r="23" spans="1:3" x14ac:dyDescent="0.25">
      <c r="A23" s="1" t="s">
        <v>16</v>
      </c>
      <c r="C23" s="1">
        <f>C16+C21</f>
        <v>335500</v>
      </c>
    </row>
    <row r="25" spans="1:3" x14ac:dyDescent="0.25">
      <c r="A25" t="s">
        <v>15</v>
      </c>
      <c r="B25">
        <v>7000</v>
      </c>
    </row>
    <row r="26" spans="1:3" x14ac:dyDescent="0.25">
      <c r="A26" t="s">
        <v>14</v>
      </c>
      <c r="B26">
        <v>25</v>
      </c>
    </row>
    <row r="27" spans="1:3" x14ac:dyDescent="0.25">
      <c r="A27" t="s">
        <v>42</v>
      </c>
      <c r="B27">
        <v>35</v>
      </c>
    </row>
    <row r="28" spans="1:3" x14ac:dyDescent="0.25">
      <c r="B28">
        <f>B27-B26</f>
        <v>10</v>
      </c>
      <c r="C28">
        <f>B25*B28</f>
        <v>70000</v>
      </c>
    </row>
    <row r="30" spans="1:3" x14ac:dyDescent="0.25">
      <c r="A30" s="1" t="s">
        <v>67</v>
      </c>
      <c r="C30" s="1">
        <f>C23+C28</f>
        <v>405500</v>
      </c>
    </row>
    <row r="32" spans="1:3" x14ac:dyDescent="0.25">
      <c r="A32" t="s">
        <v>43</v>
      </c>
    </row>
    <row r="33" spans="1:1" x14ac:dyDescent="0.25">
      <c r="A33" s="1" t="s">
        <v>45</v>
      </c>
    </row>
    <row r="34" spans="1:1" ht="46.5" x14ac:dyDescent="0.7">
      <c r="A34" s="11" t="s">
        <v>65</v>
      </c>
    </row>
    <row r="36" spans="1:1" ht="46.5" x14ac:dyDescent="0.7">
      <c r="A36" s="11" t="s">
        <v>44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3"/>
  <sheetViews>
    <sheetView topLeftCell="B13" zoomScale="70" zoomScaleNormal="70" workbookViewId="0">
      <selection activeCell="O23" sqref="O23"/>
    </sheetView>
  </sheetViews>
  <sheetFormatPr baseColWidth="10" defaultRowHeight="15" x14ac:dyDescent="0.25"/>
  <cols>
    <col min="1" max="1" width="29" customWidth="1"/>
  </cols>
  <sheetData>
    <row r="2" spans="1:3" x14ac:dyDescent="0.25">
      <c r="A2" s="1"/>
    </row>
    <row r="9" spans="1:3" x14ac:dyDescent="0.25">
      <c r="C9" s="1"/>
    </row>
    <row r="16" spans="1:3" s="1" customFormat="1" x14ac:dyDescent="0.25"/>
    <row r="23" spans="1:3" x14ac:dyDescent="0.25">
      <c r="A23" s="1"/>
      <c r="C23" s="1"/>
    </row>
    <row r="30" spans="1:3" x14ac:dyDescent="0.25">
      <c r="A30" s="1"/>
      <c r="C30" s="1"/>
    </row>
    <row r="33" spans="1:1" x14ac:dyDescent="0.25">
      <c r="A33" s="1"/>
    </row>
    <row r="53" spans="2:2" ht="33.75" x14ac:dyDescent="0.5">
      <c r="B53" s="10" t="s">
        <v>78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0"/>
  <sheetViews>
    <sheetView workbookViewId="0">
      <selection activeCell="B25" sqref="B25"/>
    </sheetView>
  </sheetViews>
  <sheetFormatPr baseColWidth="10" defaultRowHeight="15" x14ac:dyDescent="0.25"/>
  <sheetData>
    <row r="4" spans="2:13" x14ac:dyDescent="0.25">
      <c r="B4" t="s">
        <v>49</v>
      </c>
    </row>
    <row r="5" spans="2:13" x14ac:dyDescent="0.25">
      <c r="B5" s="28" t="s">
        <v>48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7" spans="2:13" x14ac:dyDescent="0.25">
      <c r="B7" t="s">
        <v>50</v>
      </c>
    </row>
    <row r="11" spans="2:13" x14ac:dyDescent="0.25">
      <c r="B11" t="s">
        <v>51</v>
      </c>
    </row>
    <row r="14" spans="2:13" x14ac:dyDescent="0.25">
      <c r="B14" t="s">
        <v>52</v>
      </c>
    </row>
    <row r="19" spans="2:2" x14ac:dyDescent="0.25">
      <c r="B19" t="s">
        <v>54</v>
      </c>
    </row>
    <row r="20" spans="2:2" x14ac:dyDescent="0.25">
      <c r="B20" s="29" t="s">
        <v>53</v>
      </c>
    </row>
  </sheetData>
  <hyperlinks>
    <hyperlink ref="B20" r:id="rId1" display="https://praxistipps.focus.de/benzin-was-ist-der-unterschied-zwischen-super-und-super-plus-einfach-erklaert_9687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FragenZumModel3</vt:lpstr>
      <vt:lpstr>VergleichBensiner_EAuto</vt:lpstr>
      <vt:lpstr>TeslaModel3_Kosten</vt:lpstr>
      <vt:lpstr>Berechnung Liefertermin201807</vt:lpstr>
      <vt:lpstr>Berechnung Liefertermin201804</vt:lpstr>
      <vt:lpstr>Berechnung Liefertermin201706</vt:lpstr>
      <vt:lpstr>Links Info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markus H</cp:lastModifiedBy>
  <cp:lastPrinted>2018-12-28T15:38:17Z</cp:lastPrinted>
  <dcterms:created xsi:type="dcterms:W3CDTF">2018-02-23T17:56:15Z</dcterms:created>
  <dcterms:modified xsi:type="dcterms:W3CDTF">2019-10-27T11:02:13Z</dcterms:modified>
</cp:coreProperties>
</file>